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ahdb.local\AHDB\Market Intelligence\DairyCo MI\Datum from M\Website PB\Prices\Wholesale prices\EU wholesale\"/>
    </mc:Choice>
  </mc:AlternateContent>
  <xr:revisionPtr revIDLastSave="0" documentId="13_ncr:1_{1AE66308-D63E-401D-B208-4EBC49E2FEA1}" xr6:coauthVersionLast="47" xr6:coauthVersionMax="47" xr10:uidLastSave="{00000000-0000-0000-0000-000000000000}"/>
  <bookViews>
    <workbookView xWindow="-110" yWindow="-110" windowWidth="19420" windowHeight="11500" activeTab="2"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24" i="23" l="1"/>
  <c r="L121" i="23"/>
  <c r="M122" i="23"/>
  <c r="N122" i="23"/>
  <c r="O122" i="23"/>
  <c r="T122" i="23" s="1"/>
  <c r="P122" i="23"/>
  <c r="Q122" i="23"/>
  <c r="R122" i="23"/>
  <c r="S122" i="23"/>
  <c r="M123" i="23"/>
  <c r="N123" i="23"/>
  <c r="O123" i="23"/>
  <c r="T123" i="23" s="1"/>
  <c r="P123" i="23"/>
  <c r="Q123" i="23"/>
  <c r="R123" i="23"/>
  <c r="S123" i="23"/>
  <c r="M124" i="23"/>
  <c r="N124" i="23"/>
  <c r="O124" i="23"/>
  <c r="T124" i="23" s="1"/>
  <c r="P124" i="23"/>
  <c r="Q124" i="23"/>
  <c r="R124" i="23"/>
  <c r="S124" i="23"/>
  <c r="L123" i="23"/>
  <c r="L122" i="23"/>
  <c r="M121" i="23"/>
  <c r="N121" i="23"/>
  <c r="O121" i="23"/>
  <c r="P121" i="23"/>
  <c r="Q121" i="23"/>
  <c r="R121" i="23"/>
  <c r="S121" i="23"/>
  <c r="T121" i="23"/>
  <c r="J527" i="23"/>
  <c r="M527" i="23" s="1"/>
  <c r="J522" i="23"/>
  <c r="M522" i="23" l="1"/>
  <c r="J519" i="23" l="1"/>
  <c r="M519" i="23" s="1"/>
  <c r="J515" i="23"/>
  <c r="M515" i="23" s="1"/>
  <c r="L120" i="23"/>
  <c r="L506" i="23"/>
  <c r="J511" i="23"/>
  <c r="M511" i="23" s="1"/>
  <c r="J506" i="23"/>
  <c r="M506" i="23" l="1"/>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N5" i="25"/>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tc={1AB2214A-BEC8-470A-B23E-DB036985858D}</author>
  </authors>
  <commentList>
    <comment ref="A519" authorId="0" shapeId="0" xr:uid="{1AB2214A-BEC8-470A-B23E-DB036985858D}">
      <text>
        <t>[Threaded comment]
Your version of Excel allows you to read this threaded comment; however, any edits to it will get removed if the file is opened in a newer version of Excel. Learn more: https://go.microsoft.com/fwlink/?linkid=870924
Comment:
    Data revisions back to 16th Nov (updated 20th Jan)</t>
      </text>
    </comment>
  </commentList>
</comments>
</file>

<file path=xl/sharedStrings.xml><?xml version="1.0" encoding="utf-8"?>
<sst xmlns="http://schemas.openxmlformats.org/spreadsheetml/2006/main" count="204" uniqueCount="83">
  <si>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</si>
  <si>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</si>
  <si>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</si>
  <si>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</si>
  <si>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</si>
  <si>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</si>
  <si>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</si>
  <si>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</si>
  <si>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</si>
  <si>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</si>
  <si>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</si>
  <si>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</si>
  <si>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</si>
  <si>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</si>
  <si>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</si>
  <si>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</si>
  <si>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</si>
  <si>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</si>
  <si>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</si>
  <si>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</si>
  <si>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</si>
  <si>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</si>
  <si>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</si>
  <si>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</si>
  <si>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</si>
  <si>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</si>
  <si>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</si>
  <si>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</si>
  <si>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</si>
  <si>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</si>
  <si>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</si>
  <si>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</si>
  <si>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</si>
  <si>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</si>
  <si>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</si>
  <si>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</si>
  <si>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</si>
  <si>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</si>
  <si>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</si>
  <si>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</si>
  <si>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</si>
  <si>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</si>
  <si>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</si>
  <si>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</si>
  <si>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</si>
  <si>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</si>
  <si>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</si>
  <si>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</si>
  <si>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</si>
  <si>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</si>
  <si>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</si>
  <si>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</si>
  <si>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</si>
  <si>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</si>
  <si>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</si>
  <si>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</si>
  <si>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</si>
  <si>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</si>
  <si>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</si>
  <si>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</si>
  <si>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</si>
  <si>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</si>
  <si>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</si>
  <si>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</si>
  <si>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</si>
  <si>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</si>
  <si>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</si>
  <si>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</si>
  <si>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</si>
  <si>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</si>
  <si>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</si>
  <si>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</si>
  <si>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</si>
  <si>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</si>
  <si>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</si>
  <si>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</si>
  <si>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</si>
  <si>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</si>
  <si>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</si>
  <si>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</si>
  <si>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</si>
  <si>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t xml:space="preserve"> ©Agriculture and Horticulture Development Board 2026. All rights reserved.</t>
  </si>
  <si>
    <r>
      <rPr>
        <b/>
        <sz val="12"/>
        <color theme="1"/>
        <rFont val="Arial"/>
        <family val="2"/>
      </rPr>
      <t>Last updated: 16</t>
    </r>
    <r>
      <rPr>
        <sz val="12"/>
        <color theme="1"/>
        <rFont val="Arial"/>
        <family val="2"/>
      </rPr>
      <t>/02/2026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</si>
</sst>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5">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43">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cellStyleXfs>
  <cellXfs count="154">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3">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21" xfId="40" xr:uid="{0A5D931D-1604-4218-BABF-124F58C5CD9A}"/>
    <cellStyle name="Normal 22" xfId="41" xr:uid="{49A23C9C-8EC0-4507-A7FD-7477117EE99D}"/>
    <cellStyle name="Normal 23" xfId="42" xr:uid="{8F56B034-583A-47F8-ADD6-EF86608E66A3}"/>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prices'!$B$10:$B$130</c15:sqref>
                  </c15:fullRef>
                </c:ext>
              </c:extLst>
              <c:f>'EU (ex UK) monthly prices'!$B$43:$B$130</c:f>
              <c:numCache>
                <c:formatCode>mmm\-yy</c:formatCode>
                <c:ptCount val="88"/>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numCache>
            </c:numRef>
          </c:cat>
          <c:val>
            <c:numRef>
              <c:extLst>
                <c:ext xmlns:c15="http://schemas.microsoft.com/office/drawing/2012/chart" uri="{02D57815-91ED-43cb-92C2-25804820EDAC}">
                  <c15:fullRef>
                    <c15:sqref>'EU (ex UK) monthly prices'!$C$10:$C$130</c15:sqref>
                  </c15:fullRef>
                </c:ext>
              </c:extLst>
              <c:f>'EU (ex UK) monthly prices'!$C$43:$C$130</c:f>
              <c:numCache>
                <c:formatCode>_-* #,##0_-;\-* #,##0_-;_-* "-"??_-;_-@_-</c:formatCode>
                <c:ptCount val="88"/>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5846.0249999999996</c:v>
                </c:pt>
                <c:pt idx="85">
                  <c:v>5410.2500000000009</c:v>
                </c:pt>
                <c:pt idx="86">
                  <c:v>4521.0999999999995</c:v>
                </c:pt>
                <c:pt idx="87">
                  <c:v>4252.3600000000006</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prices'!$B$10:$B$130</c15:sqref>
                  </c15:fullRef>
                </c:ext>
              </c:extLst>
              <c:f>'EU (ex UK) monthly prices'!$B$43:$B$130</c:f>
              <c:numCache>
                <c:formatCode>mmm\-yy</c:formatCode>
                <c:ptCount val="88"/>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numCache>
            </c:numRef>
          </c:cat>
          <c:val>
            <c:numRef>
              <c:extLst>
                <c:ext xmlns:c15="http://schemas.microsoft.com/office/drawing/2012/chart" uri="{02D57815-91ED-43cb-92C2-25804820EDAC}">
                  <c15:fullRef>
                    <c15:sqref>'EU (ex UK) monthly prices'!$D$10:$D$130</c15:sqref>
                  </c15:fullRef>
                </c:ext>
              </c:extLst>
              <c:f>'EU (ex UK) monthly prices'!$D$43:$D$130</c:f>
              <c:numCache>
                <c:formatCode>_-* #,##0_-;\-* #,##0_-;_-* "-"??_-;_-@_-</c:formatCode>
                <c:ptCount val="88"/>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2196.125</c:v>
                </c:pt>
                <c:pt idx="85">
                  <c:v>2124.4499999999998</c:v>
                </c:pt>
                <c:pt idx="86">
                  <c:v>2037.02</c:v>
                </c:pt>
                <c:pt idx="87">
                  <c:v>2096.54</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prices'!$B$10:$B$130</c15:sqref>
                  </c15:fullRef>
                </c:ext>
              </c:extLst>
              <c:f>'EU (ex UK) monthly prices'!$B$43:$B$130</c:f>
              <c:numCache>
                <c:formatCode>mmm\-yy</c:formatCode>
                <c:ptCount val="88"/>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numCache>
            </c:numRef>
          </c:cat>
          <c:val>
            <c:numRef>
              <c:extLst>
                <c:ext xmlns:c15="http://schemas.microsoft.com/office/drawing/2012/chart" uri="{02D57815-91ED-43cb-92C2-25804820EDAC}">
                  <c15:fullRef>
                    <c15:sqref>'EU (ex UK) monthly prices'!$E$10:$E$130</c15:sqref>
                  </c15:fullRef>
                </c:ext>
              </c:extLst>
              <c:f>'EU (ex UK) monthly prices'!$E$43:$E$130</c:f>
              <c:numCache>
                <c:formatCode>_-* #,##0_-;\-* #,##0_-;_-* "-"??_-;_-@_-</c:formatCode>
                <c:ptCount val="88"/>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3671.125</c:v>
                </c:pt>
                <c:pt idx="85">
                  <c:v>3352.6250000000005</c:v>
                </c:pt>
                <c:pt idx="86">
                  <c:v>3078.48</c:v>
                </c:pt>
                <c:pt idx="87">
                  <c:v>3075.86</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prices'!$B$10:$B$130</c15:sqref>
                  </c15:fullRef>
                </c:ext>
              </c:extLst>
              <c:f>'EU (ex UK) monthly prices'!$B$43:$B$130</c:f>
              <c:numCache>
                <c:formatCode>mmm\-yy</c:formatCode>
                <c:ptCount val="88"/>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numCache>
            </c:numRef>
          </c:cat>
          <c:val>
            <c:numRef>
              <c:extLst>
                <c:ext xmlns:c15="http://schemas.microsoft.com/office/drawing/2012/chart" uri="{02D57815-91ED-43cb-92C2-25804820EDAC}">
                  <c15:fullRef>
                    <c15:sqref>'EU (ex UK) monthly prices'!$K$10:$K$130</c15:sqref>
                  </c15:fullRef>
                </c:ext>
              </c:extLst>
              <c:f>'EU (ex UK) monthly prices'!$K$43:$K$130</c:f>
              <c:numCache>
                <c:formatCode>_-* #,##0_-;\-* #,##0_-;_-* "-"??_-;_-@_-</c:formatCode>
                <c:ptCount val="88"/>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5014.5375000000004</c:v>
                </c:pt>
                <c:pt idx="85">
                  <c:v>4780.8125</c:v>
                </c:pt>
                <c:pt idx="86">
                  <c:v>4525.3850000000002</c:v>
                </c:pt>
                <c:pt idx="87">
                  <c:v>4338.05</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prices'!$J$10:$J$130</c15:sqref>
                  </c15:fullRef>
                </c:ext>
              </c:extLst>
              <c:f>'EU (ex UK) monthly prices'!$J$43:$J$130</c:f>
              <c:numCache>
                <c:formatCode>_-* #,##0_-;\-* #,##0_-;_-* "-"??_-;_-@_-</c:formatCode>
                <c:ptCount val="88"/>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1003.6500000000001</c:v>
                </c:pt>
                <c:pt idx="85">
                  <c:v>1028.7750000000001</c:v>
                </c:pt>
                <c:pt idx="86">
                  <c:v>1065.3400000000001</c:v>
                </c:pt>
                <c:pt idx="87">
                  <c:v>1072.32</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6023"/>
          <c:min val="4492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6350" y="6350"/>
          <a:ext cx="84137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file:///\\AHDB-A-FS01\Market%20Intelligence\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Annabel Twinberrow" id="{BC66E1A3-B766-4457-8A34-DBF3B4718353}" userId="S::Annabel.Twinberrow@ahdb.org.uk::d5100e05-ab00-48d3-a804-c8a29fe06418" providerId="AD"/>
</personList>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19" dT="2026-01-20T09:13:23.92" personId="{BC66E1A3-B766-4457-8A34-DBF3B4718353}" id="{1AB2214A-BEC8-470A-B23E-DB036985858D}">
    <text>Data revisions back to 16th Nov (updated 20th Jan)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workbookViewId="0">
      <pane xSplit="2" ySplit="9" topLeftCell="C122" activePane="bottomRight" state="frozen"/>
      <selection pane="topRight" activeCell="C1" sqref="C1"/>
      <selection pane="bottomLeft" activeCell="A10" sqref="A10"/>
      <selection pane="bottomRight" activeCell="B130" sqref="B130"/>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82</v>
      </c>
    </row>
    <row r="8" spans="1:23">
      <c r="B8" s="140" t="s">
        <v>22</v>
      </c>
      <c r="C8" s="141" t="s">
        <v>7</v>
      </c>
      <c r="D8" s="141"/>
      <c r="E8" s="141"/>
      <c r="F8" s="141"/>
      <c r="G8" s="141"/>
      <c r="H8" s="141"/>
      <c r="I8" s="141"/>
      <c r="J8" s="141"/>
      <c r="K8" s="141"/>
    </row>
    <row r="9" spans="1:23">
      <c r="B9" s="140"/>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5846.0249999999996</v>
      </c>
      <c r="D127" s="129">
        <v>2196.125</v>
      </c>
      <c r="E127" s="128">
        <v>3671.125</v>
      </c>
      <c r="F127" s="130">
        <v>4412.3500000000004</v>
      </c>
      <c r="G127" s="131">
        <v>4585.6000000000004</v>
      </c>
      <c r="H127" s="132">
        <v>4740.95</v>
      </c>
      <c r="I127" s="130">
        <v>6319.2500000000009</v>
      </c>
      <c r="J127" s="131">
        <v>1003.6500000000001</v>
      </c>
      <c r="K127" s="131">
        <v>5014.5375000000004</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3818.46</v>
      </c>
      <c r="H129" s="132">
        <v>4240.5999999999995</v>
      </c>
      <c r="I129" s="130">
        <v>5976</v>
      </c>
      <c r="J129" s="131">
        <v>1065.3400000000001</v>
      </c>
      <c r="K129" s="131">
        <v>4525.3850000000002</v>
      </c>
    </row>
    <row r="130" spans="2:11">
      <c r="B130" s="96">
        <v>46023</v>
      </c>
      <c r="C130" s="136">
        <v>4252.3600000000006</v>
      </c>
      <c r="D130" s="138">
        <v>2096.54</v>
      </c>
      <c r="E130" s="138">
        <v>3075.86</v>
      </c>
      <c r="F130" s="137">
        <v>3753.1600000000003</v>
      </c>
      <c r="G130" s="139">
        <v>3766.74</v>
      </c>
      <c r="H130" s="136">
        <v>4147.8600000000006</v>
      </c>
      <c r="I130" s="138">
        <v>5684.44</v>
      </c>
      <c r="J130" s="139">
        <v>1072.32</v>
      </c>
      <c r="K130" s="138">
        <v>4338.05</v>
      </c>
    </row>
    <row r="131" spans="2:11">
      <c r="C131" s="52"/>
      <c r="D131" s="52"/>
      <c r="E131" s="52"/>
      <c r="F131" s="52"/>
      <c r="G131" s="52"/>
      <c r="H131" s="52"/>
      <c r="I131" s="52"/>
      <c r="J131" s="52"/>
      <c r="K131" s="52"/>
    </row>
    <row r="132" spans="2:11">
      <c r="C132" s="51"/>
      <c r="D132" s="51"/>
      <c r="E132" s="51"/>
    </row>
    <row r="133" spans="2:11">
      <c r="C133" s="51"/>
      <c r="D133" s="51"/>
      <c r="E133" s="51"/>
    </row>
    <row r="134" spans="2:11">
      <c r="C134" s="51"/>
      <c r="D134" s="51"/>
      <c r="E134" s="51"/>
    </row>
    <row r="135" spans="2:11">
      <c r="C135" s="51"/>
      <c r="D135" s="51"/>
      <c r="E135" s="51"/>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48"/>
  <sheetViews>
    <sheetView zoomScale="50" zoomScaleNormal="80" workbookViewId="0">
      <pane xSplit="1" ySplit="3" topLeftCell="B119" activePane="bottomRight" state="frozen"/>
      <selection pane="topRight" activeCell="B1" sqref="B1"/>
      <selection pane="bottomLeft" activeCell="A4" sqref="A4"/>
      <selection pane="bottomRight" activeCell="P137" sqref="P137"/>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2" t="s">
        <v>6</v>
      </c>
      <c r="C2" s="142"/>
      <c r="D2" s="142"/>
      <c r="E2" s="142"/>
      <c r="F2" s="142"/>
      <c r="G2" s="142"/>
      <c r="K2" s="1" t="s">
        <v>11</v>
      </c>
      <c r="L2" s="142" t="s">
        <v>7</v>
      </c>
      <c r="M2" s="142"/>
      <c r="N2" s="142"/>
      <c r="O2" s="142"/>
      <c r="P2" s="142"/>
      <c r="Q2" s="142"/>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6301.92</v>
      </c>
      <c r="S115" s="29">
        <f t="shared" si="116"/>
        <v>1018.28</v>
      </c>
      <c r="T115" s="36">
        <f t="shared" si="110"/>
        <v>5172.4349999999995</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6237.6399999999994</v>
      </c>
      <c r="S116" s="29">
        <f t="shared" si="117"/>
        <v>986.52000000000021</v>
      </c>
      <c r="T116" s="36">
        <f t="shared" ref="T116" si="118">AVERAGE(O116:R116)</f>
        <v>5156.8949999999995</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6307.65</v>
      </c>
      <c r="S117" s="29">
        <f t="shared" si="119"/>
        <v>971.85</v>
      </c>
      <c r="T117" s="36">
        <f>AVERAGE(O117:R117)</f>
        <v>5193.5375000000004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6287.84</v>
      </c>
      <c r="S118" s="29">
        <f>AVERAGE(I500:I504)*10</f>
        <v>941.48</v>
      </c>
      <c r="T118" s="36">
        <f t="shared" ref="T118:T120" si="121">AVERAGE(O118:R118)</f>
        <v>5149.2299999999996</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7128.68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6388.82</v>
      </c>
      <c r="S119" s="29">
        <f t="shared" si="122"/>
        <v>973.02</v>
      </c>
      <c r="T119" s="36">
        <f t="shared" si="121"/>
        <v>5164.3249999999998</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6336.9250000000002</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6374.55</v>
      </c>
      <c r="S120" s="29">
        <f t="shared" si="123"/>
        <v>971.67500000000007</v>
      </c>
      <c r="T120" s="36">
        <f t="shared" si="121"/>
        <v>5097.6000000000004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 t="shared" ref="L121:S121" si="124">AVERAGE(B513:B516)*10</f>
        <v>5846.0249999999996</v>
      </c>
      <c r="M121" s="29">
        <f t="shared" si="124"/>
        <v>2196.125</v>
      </c>
      <c r="N121" s="29">
        <f t="shared" si="124"/>
        <v>3671.125</v>
      </c>
      <c r="O121" s="29">
        <f t="shared" si="124"/>
        <v>4412.3500000000004</v>
      </c>
      <c r="P121" s="29">
        <f t="shared" si="124"/>
        <v>4585.6000000000004</v>
      </c>
      <c r="Q121" s="29">
        <f t="shared" si="124"/>
        <v>4740.95</v>
      </c>
      <c r="R121" s="29">
        <f t="shared" si="124"/>
        <v>6319.2500000000009</v>
      </c>
      <c r="S121" s="29">
        <f t="shared" si="124"/>
        <v>1003.6500000000001</v>
      </c>
      <c r="T121" s="36">
        <f>AVERAGE(O121:R121)</f>
        <v>5014.5375000000004</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6264.0499999999993</v>
      </c>
      <c r="S122" s="29">
        <f t="shared" si="125"/>
        <v>1028.7750000000001</v>
      </c>
      <c r="T122" s="36">
        <f>AVERAGE(O122:R122)</f>
        <v>4780.8125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3818.46</v>
      </c>
      <c r="Q123" s="29">
        <f t="shared" si="126"/>
        <v>4240.5999999999995</v>
      </c>
      <c r="R123" s="29">
        <f t="shared" si="126"/>
        <v>5976</v>
      </c>
      <c r="S123" s="29">
        <f t="shared" si="126"/>
        <v>1065.3400000000001</v>
      </c>
      <c r="T123" s="36">
        <f t="shared" ref="T123:T124" si="127">AVERAGE(O123:R123)</f>
        <v>4525.3850000000002</v>
      </c>
    </row>
    <row r="124" spans="1:20">
      <c r="A124" s="1">
        <v>43212</v>
      </c>
      <c r="B124" s="30">
        <v>516.23</v>
      </c>
      <c r="C124" s="30">
        <v>135.84</v>
      </c>
      <c r="D124" s="30">
        <v>265.83999999999997</v>
      </c>
      <c r="E124" s="30">
        <v>305.72000000000003</v>
      </c>
      <c r="F124" s="30">
        <v>288.83</v>
      </c>
      <c r="G124" s="30">
        <v>299.58</v>
      </c>
      <c r="H124" s="30">
        <v>482.13</v>
      </c>
      <c r="I124" s="30">
        <v>65.66</v>
      </c>
      <c r="K124" s="2">
        <v>46023</v>
      </c>
      <c r="L124" s="29">
        <f>AVERAGE(B526:B530)*10</f>
        <v>4252.3600000000006</v>
      </c>
      <c r="M124" s="29">
        <f t="shared" ref="M124:S124" si="128">AVERAGE(C526:C530)*10</f>
        <v>2096.54</v>
      </c>
      <c r="N124" s="29">
        <f t="shared" si="128"/>
        <v>3075.86</v>
      </c>
      <c r="O124" s="29">
        <f t="shared" si="128"/>
        <v>3753.1600000000003</v>
      </c>
      <c r="P124" s="29">
        <f t="shared" si="128"/>
        <v>3766.74</v>
      </c>
      <c r="Q124" s="29">
        <f t="shared" si="128"/>
        <v>4147.8600000000006</v>
      </c>
      <c r="R124" s="29">
        <f t="shared" si="128"/>
        <v>5684.44</v>
      </c>
      <c r="S124" s="29">
        <f t="shared" si="128"/>
        <v>1072.32</v>
      </c>
      <c r="T124" s="36">
        <f t="shared" si="127"/>
        <v>4338.05</v>
      </c>
    </row>
    <row r="125" spans="1:20">
      <c r="A125" s="1">
        <v>43219</v>
      </c>
      <c r="B125" s="30">
        <v>520.74</v>
      </c>
      <c r="C125" s="30">
        <v>138.25</v>
      </c>
      <c r="D125" s="30">
        <v>268.47000000000003</v>
      </c>
      <c r="E125" s="30">
        <v>308.11</v>
      </c>
      <c r="F125" s="30">
        <v>289.73</v>
      </c>
      <c r="G125" s="30">
        <v>299.27</v>
      </c>
      <c r="H125" s="30">
        <v>464.88</v>
      </c>
      <c r="I125" s="30">
        <v>65.989999999999995</v>
      </c>
      <c r="L125" s="1"/>
    </row>
    <row r="126" spans="1:20">
      <c r="A126" s="1">
        <v>43226</v>
      </c>
      <c r="B126" s="30">
        <v>546.59</v>
      </c>
      <c r="C126" s="30">
        <v>141.38</v>
      </c>
      <c r="D126" s="30">
        <v>270.89999999999998</v>
      </c>
      <c r="E126" s="30">
        <v>311.73</v>
      </c>
      <c r="F126" s="30">
        <v>289.89</v>
      </c>
      <c r="G126" s="30">
        <v>297.13</v>
      </c>
      <c r="H126" s="30">
        <v>451.94</v>
      </c>
      <c r="I126" s="30">
        <v>66.599999999999994</v>
      </c>
      <c r="L126" s="1"/>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3"/>
      <c r="V136" s="143"/>
      <c r="W136" s="143"/>
      <c r="X136" s="143"/>
      <c r="Y136" s="143"/>
      <c r="Z136" s="143"/>
    </row>
    <row r="137" spans="1:26">
      <c r="A137" s="1">
        <v>43303</v>
      </c>
      <c r="B137" s="30">
        <v>558.59</v>
      </c>
      <c r="C137" s="30">
        <v>147.86000000000001</v>
      </c>
      <c r="D137" s="30">
        <v>277</v>
      </c>
      <c r="E137" s="30">
        <v>325.33</v>
      </c>
      <c r="F137" s="30">
        <v>306.08</v>
      </c>
      <c r="G137" s="30">
        <v>306.86</v>
      </c>
      <c r="H137" s="30">
        <v>462.87</v>
      </c>
      <c r="I137" s="30">
        <v>72.25</v>
      </c>
      <c r="L137" s="1"/>
      <c r="U137" s="143"/>
      <c r="V137" s="143"/>
      <c r="W137" s="143"/>
      <c r="X137" s="143"/>
      <c r="Y137" s="143"/>
      <c r="Z137" s="143"/>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29">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0">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1">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2">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3">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4">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628.53</v>
      </c>
      <c r="I487" s="39">
        <v>102.04</v>
      </c>
    </row>
    <row r="488" spans="1:13">
      <c r="A488" s="1">
        <v>45760</v>
      </c>
      <c r="B488" s="39">
        <v>738.47</v>
      </c>
      <c r="C488" s="39">
        <v>244.36</v>
      </c>
      <c r="D488" s="39">
        <v>436.15</v>
      </c>
      <c r="E488" s="39">
        <v>461.47</v>
      </c>
      <c r="F488" s="39">
        <v>484.94</v>
      </c>
      <c r="G488" s="39">
        <v>492.36</v>
      </c>
      <c r="H488" s="39">
        <v>634.82000000000005</v>
      </c>
      <c r="I488" s="39">
        <v>103.6</v>
      </c>
    </row>
    <row r="489" spans="1:13">
      <c r="A489" s="1">
        <v>45767</v>
      </c>
      <c r="B489" s="39">
        <v>739.35</v>
      </c>
      <c r="C489" s="39">
        <v>245.37</v>
      </c>
      <c r="D489" s="39">
        <v>440.17</v>
      </c>
      <c r="E489" s="39">
        <v>463.43</v>
      </c>
      <c r="F489" s="39">
        <v>486.1</v>
      </c>
      <c r="G489" s="39">
        <v>496.61</v>
      </c>
      <c r="H489" s="39">
        <v>633.63</v>
      </c>
      <c r="I489" s="39">
        <v>103.85</v>
      </c>
      <c r="J489" s="39">
        <f>AVERAGE(I486:I489)*10</f>
        <v>1031.0750000000003</v>
      </c>
      <c r="K489" t="s">
        <v>57</v>
      </c>
      <c r="L489" s="102">
        <f>AVERAGE([2]GBP!$L6723:$L6740)</f>
        <v>1.1721691312102847</v>
      </c>
      <c r="M489" s="102">
        <f t="shared" ref="M489" si="135">J489/L489</f>
        <v>879.62988663197245</v>
      </c>
    </row>
    <row r="490" spans="1:13">
      <c r="A490" s="1">
        <v>45774</v>
      </c>
      <c r="B490" s="39">
        <v>736.53</v>
      </c>
      <c r="C490" s="39">
        <v>245.88</v>
      </c>
      <c r="D490" s="39">
        <v>437.02</v>
      </c>
      <c r="E490" s="39">
        <v>459.32</v>
      </c>
      <c r="F490" s="39">
        <v>490.24</v>
      </c>
      <c r="G490" s="39">
        <v>491.64</v>
      </c>
      <c r="H490" s="39">
        <v>633.5</v>
      </c>
      <c r="I490" s="39">
        <v>100.8</v>
      </c>
    </row>
    <row r="491" spans="1:13">
      <c r="A491" s="1">
        <v>45781</v>
      </c>
      <c r="B491" s="39">
        <v>729.39</v>
      </c>
      <c r="C491" s="39">
        <v>241.61</v>
      </c>
      <c r="D491" s="39">
        <v>432.77</v>
      </c>
      <c r="E491" s="39">
        <v>459.31</v>
      </c>
      <c r="F491" s="39">
        <v>485.3</v>
      </c>
      <c r="G491" s="39">
        <v>485.18</v>
      </c>
      <c r="H491" s="39">
        <v>620.48</v>
      </c>
      <c r="I491" s="39">
        <v>98.85</v>
      </c>
    </row>
    <row r="492" spans="1:13">
      <c r="A492" s="1">
        <v>45788</v>
      </c>
      <c r="B492" s="39">
        <v>723.54</v>
      </c>
      <c r="C492" s="39">
        <v>246.5</v>
      </c>
      <c r="D492" s="39">
        <v>435.5</v>
      </c>
      <c r="E492" s="39">
        <v>460.72</v>
      </c>
      <c r="F492" s="39">
        <v>495.93</v>
      </c>
      <c r="G492" s="39">
        <v>487.28</v>
      </c>
      <c r="H492" s="39">
        <v>614.79</v>
      </c>
      <c r="I492" s="39">
        <v>98.52</v>
      </c>
    </row>
    <row r="493" spans="1:13">
      <c r="A493" s="1">
        <v>45795</v>
      </c>
      <c r="B493" s="39">
        <v>732.69</v>
      </c>
      <c r="C493" s="39">
        <v>244.68</v>
      </c>
      <c r="D493" s="39">
        <v>441.56</v>
      </c>
      <c r="E493" s="39">
        <v>463.32</v>
      </c>
      <c r="F493" s="39">
        <v>485.84</v>
      </c>
      <c r="G493" s="39">
        <v>488.82</v>
      </c>
      <c r="H493" s="39">
        <v>628.63</v>
      </c>
      <c r="I493" s="39">
        <v>99.22</v>
      </c>
      <c r="J493" s="39">
        <f>AVERAGE(I490:I493)*10</f>
        <v>993.47499999999991</v>
      </c>
      <c r="K493" t="s">
        <v>57</v>
      </c>
      <c r="L493" s="102">
        <f>AVERAGE([2]GBP!$L6741:$L6759)</f>
        <v>1.1823312061753544</v>
      </c>
      <c r="M493" s="102">
        <f t="shared" ref="M493" si="136">J493/L493</f>
        <v>840.26793407045977</v>
      </c>
    </row>
    <row r="494" spans="1:13">
      <c r="A494" s="1">
        <v>45802</v>
      </c>
      <c r="B494" s="39">
        <v>735.33</v>
      </c>
      <c r="C494" s="39">
        <v>245.96</v>
      </c>
      <c r="D494" s="39">
        <v>433.77</v>
      </c>
      <c r="E494" s="39">
        <v>463.74</v>
      </c>
      <c r="F494" s="39">
        <v>486.84</v>
      </c>
      <c r="G494" s="39">
        <v>491.77</v>
      </c>
      <c r="H494" s="39">
        <v>617.91</v>
      </c>
      <c r="I494" s="39">
        <v>97.98</v>
      </c>
    </row>
    <row r="495" spans="1:13">
      <c r="A495" s="1">
        <v>45809</v>
      </c>
      <c r="B495" s="39">
        <v>730.52</v>
      </c>
      <c r="C495" s="39">
        <v>242.3</v>
      </c>
      <c r="D495" s="39">
        <v>437.11</v>
      </c>
      <c r="E495" s="39">
        <v>458.14</v>
      </c>
      <c r="F495" s="39">
        <v>488.74</v>
      </c>
      <c r="G495" s="39">
        <v>494.04</v>
      </c>
      <c r="H495" s="39">
        <v>637.01</v>
      </c>
      <c r="I495" s="39">
        <v>98.69</v>
      </c>
    </row>
    <row r="496" spans="1:13">
      <c r="A496" s="1">
        <v>45816</v>
      </c>
      <c r="B496" s="39">
        <v>735.92</v>
      </c>
      <c r="C496" s="39">
        <v>244.98</v>
      </c>
      <c r="D496" s="39">
        <v>436.05</v>
      </c>
      <c r="E496" s="39">
        <v>458.61</v>
      </c>
      <c r="F496" s="39">
        <v>487.06</v>
      </c>
      <c r="G496" s="39">
        <v>498.69</v>
      </c>
      <c r="H496" s="39">
        <v>638.35</v>
      </c>
      <c r="I496" s="39">
        <v>98.43</v>
      </c>
    </row>
    <row r="497" spans="1:13">
      <c r="A497" s="1">
        <v>45823</v>
      </c>
      <c r="B497" s="39">
        <v>737.94</v>
      </c>
      <c r="C497" s="39">
        <v>244.74</v>
      </c>
      <c r="D497" s="39">
        <v>437.84</v>
      </c>
      <c r="E497" s="39">
        <v>462.27</v>
      </c>
      <c r="F497" s="39">
        <v>485.05</v>
      </c>
      <c r="G497" s="39">
        <v>498.39</v>
      </c>
      <c r="H497" s="39">
        <v>623.42999999999995</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630.74</v>
      </c>
      <c r="I498" s="39">
        <v>95.52</v>
      </c>
    </row>
    <row r="499" spans="1:13">
      <c r="A499" s="1">
        <v>45837</v>
      </c>
      <c r="B499" s="39">
        <v>738.78</v>
      </c>
      <c r="C499" s="39">
        <v>242.26</v>
      </c>
      <c r="D499" s="39">
        <v>428.86</v>
      </c>
      <c r="E499" s="39">
        <v>474.05</v>
      </c>
      <c r="F499" s="39">
        <v>487.15</v>
      </c>
      <c r="G499" s="39">
        <v>495.49</v>
      </c>
      <c r="H499" s="39">
        <v>630.54</v>
      </c>
      <c r="I499" s="39">
        <v>95.88</v>
      </c>
    </row>
    <row r="500" spans="1:13">
      <c r="A500" s="1">
        <v>45844</v>
      </c>
      <c r="B500" s="39">
        <v>739.72</v>
      </c>
      <c r="C500" s="39">
        <v>238.76</v>
      </c>
      <c r="D500" s="39">
        <v>429.21</v>
      </c>
      <c r="E500" s="39">
        <v>458.45</v>
      </c>
      <c r="F500" s="39">
        <v>487.38</v>
      </c>
      <c r="G500" s="39">
        <v>499.01</v>
      </c>
      <c r="H500" s="39">
        <v>611.80999999999995</v>
      </c>
      <c r="I500" s="39">
        <v>92.99</v>
      </c>
    </row>
    <row r="501" spans="1:13">
      <c r="A501" s="1">
        <v>45851</v>
      </c>
      <c r="B501" s="39">
        <v>731.99</v>
      </c>
      <c r="C501" s="39">
        <v>238.8</v>
      </c>
      <c r="D501" s="39">
        <v>428.57</v>
      </c>
      <c r="E501" s="39">
        <v>463.6</v>
      </c>
      <c r="F501" s="39">
        <v>476.69</v>
      </c>
      <c r="G501" s="39">
        <v>494.39</v>
      </c>
      <c r="H501" s="39">
        <v>626.39</v>
      </c>
      <c r="I501" s="39">
        <v>93.86</v>
      </c>
      <c r="J501" s="1"/>
    </row>
    <row r="502" spans="1:13">
      <c r="A502" s="1">
        <v>45858</v>
      </c>
      <c r="B502" s="39">
        <v>733.71</v>
      </c>
      <c r="C502" s="39">
        <v>237.9</v>
      </c>
      <c r="D502" s="39">
        <v>426.76</v>
      </c>
      <c r="E502" s="39">
        <v>461.07</v>
      </c>
      <c r="F502" s="39">
        <v>477.03</v>
      </c>
      <c r="G502" s="39">
        <v>488.04</v>
      </c>
      <c r="H502" s="39">
        <v>641.04</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631.88</v>
      </c>
      <c r="I503" s="39">
        <v>94.72</v>
      </c>
      <c r="J503" s="1"/>
    </row>
    <row r="504" spans="1:13">
      <c r="A504" s="1">
        <v>45872</v>
      </c>
      <c r="B504" s="39">
        <v>711.74</v>
      </c>
      <c r="C504" s="39">
        <v>240.61</v>
      </c>
      <c r="D504" s="39">
        <v>424.05</v>
      </c>
      <c r="E504" s="39">
        <v>453.31</v>
      </c>
      <c r="F504" s="39">
        <v>476.71</v>
      </c>
      <c r="G504" s="39">
        <v>493.52</v>
      </c>
      <c r="H504" s="39">
        <v>632.79999999999995</v>
      </c>
      <c r="I504" s="39">
        <v>95.45</v>
      </c>
      <c r="J504" s="39"/>
      <c r="L504" s="102"/>
    </row>
    <row r="505" spans="1:13">
      <c r="A505" s="1">
        <v>45879</v>
      </c>
      <c r="B505" s="39">
        <v>712.42</v>
      </c>
      <c r="C505" s="39">
        <v>238.24</v>
      </c>
      <c r="D505" s="39">
        <v>420.48</v>
      </c>
      <c r="E505" s="39">
        <v>452.7</v>
      </c>
      <c r="F505" s="39">
        <v>490.64</v>
      </c>
      <c r="G505" s="39">
        <v>491.77</v>
      </c>
      <c r="H505" s="39">
        <v>644.91</v>
      </c>
      <c r="I505" s="39">
        <v>96.28</v>
      </c>
      <c r="J505" s="1"/>
    </row>
    <row r="506" spans="1:13">
      <c r="A506" s="1">
        <v>45886</v>
      </c>
      <c r="B506" s="39">
        <v>722.31</v>
      </c>
      <c r="C506" s="39">
        <v>239.44</v>
      </c>
      <c r="D506" s="39">
        <v>417.24</v>
      </c>
      <c r="E506" s="39">
        <v>453.12</v>
      </c>
      <c r="F506" s="39">
        <v>485.74</v>
      </c>
      <c r="G506" s="39">
        <v>495.08</v>
      </c>
      <c r="H506" s="39">
        <v>618.79999999999995</v>
      </c>
      <c r="I506" s="39">
        <v>97.74</v>
      </c>
      <c r="J506" s="39">
        <f>AVERAGE(I503:I506)*10</f>
        <v>960.47500000000014</v>
      </c>
      <c r="K506" t="s">
        <v>57</v>
      </c>
      <c r="L506" s="102">
        <f>AVERAGE([2]GBP!$L6804:$L6818)</f>
        <v>1.1542535344240039</v>
      </c>
      <c r="M506" s="102">
        <f>J506/L506</f>
        <v>832.11787649348355</v>
      </c>
    </row>
    <row r="507" spans="1:13">
      <c r="A507" s="1">
        <v>45893</v>
      </c>
      <c r="B507" s="39">
        <v>711.28</v>
      </c>
      <c r="C507" s="39">
        <v>240.86</v>
      </c>
      <c r="D507" s="39">
        <v>424.04</v>
      </c>
      <c r="E507" s="39">
        <v>454.65</v>
      </c>
      <c r="F507" s="39">
        <v>486.26</v>
      </c>
      <c r="G507" s="39">
        <v>489.9</v>
      </c>
      <c r="H507" s="39">
        <v>640.15</v>
      </c>
      <c r="I507" s="39">
        <v>98.41</v>
      </c>
      <c r="J507" s="1"/>
    </row>
    <row r="508" spans="1:13">
      <c r="A508" s="1">
        <v>45900</v>
      </c>
      <c r="B508" s="39">
        <v>706.59</v>
      </c>
      <c r="C508" s="39">
        <v>241.96</v>
      </c>
      <c r="D508" s="39">
        <v>412.8</v>
      </c>
      <c r="E508" s="39">
        <v>446.16</v>
      </c>
      <c r="F508" s="39">
        <v>473.52</v>
      </c>
      <c r="G508" s="39">
        <v>491.16</v>
      </c>
      <c r="H508" s="39">
        <v>657.75</v>
      </c>
      <c r="I508" s="39">
        <v>98.63</v>
      </c>
      <c r="J508" s="1"/>
    </row>
    <row r="509" spans="1:13">
      <c r="A509" s="1">
        <v>45907</v>
      </c>
      <c r="B509" s="39">
        <v>661.14</v>
      </c>
      <c r="C509" s="39">
        <v>236.69</v>
      </c>
      <c r="D509" s="39">
        <v>423.38</v>
      </c>
      <c r="E509" s="39">
        <v>444.26</v>
      </c>
      <c r="F509" s="39">
        <v>469.71</v>
      </c>
      <c r="G509" s="39">
        <v>488.4</v>
      </c>
      <c r="H509" s="39">
        <v>645.07000000000005</v>
      </c>
      <c r="I509" s="39">
        <v>97.33</v>
      </c>
      <c r="J509" s="1"/>
    </row>
    <row r="510" spans="1:13">
      <c r="A510" s="1">
        <v>45914</v>
      </c>
      <c r="B510" s="39">
        <v>640.1</v>
      </c>
      <c r="C510" s="39">
        <v>231.01</v>
      </c>
      <c r="D510" s="39">
        <v>401.98</v>
      </c>
      <c r="E510" s="39">
        <v>445.48</v>
      </c>
      <c r="F510" s="39">
        <v>476.7</v>
      </c>
      <c r="G510" s="39">
        <v>490.11</v>
      </c>
      <c r="H510" s="39">
        <v>632.79</v>
      </c>
      <c r="I510" s="39">
        <v>96.99</v>
      </c>
      <c r="J510" s="1"/>
    </row>
    <row r="511" spans="1:13">
      <c r="A511" s="1">
        <v>45921</v>
      </c>
      <c r="B511" s="39">
        <v>618.46</v>
      </c>
      <c r="C511" s="39">
        <v>227.81</v>
      </c>
      <c r="D511" s="39">
        <v>400.81</v>
      </c>
      <c r="E511" s="39">
        <v>445.01</v>
      </c>
      <c r="F511" s="39">
        <v>468.62</v>
      </c>
      <c r="G511" s="39">
        <v>488.73</v>
      </c>
      <c r="H511" s="39">
        <v>635.48</v>
      </c>
      <c r="I511" s="39">
        <v>96.8</v>
      </c>
      <c r="J511" s="39">
        <f>AVERAGE(I507:I511)*10</f>
        <v>976.32</v>
      </c>
      <c r="K511" t="s">
        <v>57</v>
      </c>
      <c r="L511" s="102">
        <v>1.149</v>
      </c>
      <c r="M511" s="102">
        <f>J511/L511</f>
        <v>849.71279373368145</v>
      </c>
    </row>
    <row r="512" spans="1:13">
      <c r="A512" s="1">
        <v>45928</v>
      </c>
      <c r="B512" s="39">
        <v>615.07000000000005</v>
      </c>
      <c r="C512" s="39">
        <v>225.61</v>
      </c>
      <c r="D512" s="39">
        <v>388.75</v>
      </c>
      <c r="E512" s="39">
        <v>445.71</v>
      </c>
      <c r="F512" s="39">
        <v>459.97</v>
      </c>
      <c r="G512" s="39">
        <v>483.64</v>
      </c>
      <c r="H512" s="39">
        <v>636.48</v>
      </c>
      <c r="I512" s="39">
        <v>97.55</v>
      </c>
      <c r="J512" s="1"/>
    </row>
    <row r="513" spans="1:13">
      <c r="A513" s="1">
        <v>45935</v>
      </c>
      <c r="B513" s="39">
        <v>605.29</v>
      </c>
      <c r="C513" s="39">
        <v>223.27</v>
      </c>
      <c r="D513" s="39">
        <v>376.98</v>
      </c>
      <c r="E513" s="39">
        <v>444.13</v>
      </c>
      <c r="F513" s="39">
        <v>467.67</v>
      </c>
      <c r="G513" s="39">
        <v>472.92</v>
      </c>
      <c r="H513" s="39">
        <v>628.14</v>
      </c>
      <c r="I513" s="39">
        <v>98.65</v>
      </c>
      <c r="J513" s="39"/>
      <c r="M513" s="102"/>
    </row>
    <row r="514" spans="1:13">
      <c r="A514" s="1">
        <v>45942</v>
      </c>
      <c r="B514" s="39">
        <v>580.29999999999995</v>
      </c>
      <c r="C514" s="39">
        <v>221.1</v>
      </c>
      <c r="D514" s="39">
        <v>366.82</v>
      </c>
      <c r="E514" s="39">
        <v>443.51</v>
      </c>
      <c r="F514" s="39">
        <v>464.42</v>
      </c>
      <c r="G514" s="39">
        <v>478.44</v>
      </c>
      <c r="H514" s="39">
        <v>643.97</v>
      </c>
      <c r="I514" s="39">
        <v>97.65</v>
      </c>
      <c r="J514" s="1"/>
    </row>
    <row r="515" spans="1:13">
      <c r="A515" s="1">
        <v>45949</v>
      </c>
      <c r="B515" s="39">
        <v>579.80999999999995</v>
      </c>
      <c r="C515" s="39">
        <v>217.85</v>
      </c>
      <c r="D515" s="39">
        <v>368.21</v>
      </c>
      <c r="E515" s="39">
        <v>438.29</v>
      </c>
      <c r="F515" s="39">
        <v>451.54</v>
      </c>
      <c r="G515" s="39">
        <v>474.19</v>
      </c>
      <c r="H515" s="39">
        <v>625.22</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630.37</v>
      </c>
      <c r="I516" s="39">
        <v>102.5</v>
      </c>
      <c r="J516" s="1"/>
    </row>
    <row r="517" spans="1:13">
      <c r="A517" s="1">
        <v>45963</v>
      </c>
      <c r="B517" s="39">
        <v>543.30999999999995</v>
      </c>
      <c r="C517" s="39">
        <v>215.17</v>
      </c>
      <c r="D517" s="39">
        <v>347.02</v>
      </c>
      <c r="E517" s="39">
        <v>442.01</v>
      </c>
      <c r="F517" s="39">
        <v>432.34</v>
      </c>
      <c r="G517" s="39">
        <v>463.49</v>
      </c>
      <c r="H517" s="39">
        <v>635.39</v>
      </c>
      <c r="I517" s="39">
        <v>101.9</v>
      </c>
      <c r="J517" s="1"/>
    </row>
    <row r="518" spans="1:13">
      <c r="A518" s="1">
        <v>45970</v>
      </c>
      <c r="B518" s="39">
        <v>550.1</v>
      </c>
      <c r="C518" s="39">
        <v>212.92</v>
      </c>
      <c r="D518" s="39">
        <v>341.06</v>
      </c>
      <c r="E518" s="39">
        <v>438.6</v>
      </c>
      <c r="F518" s="39">
        <v>400.04</v>
      </c>
      <c r="G518" s="39">
        <v>444.55</v>
      </c>
      <c r="H518" s="39">
        <v>625.23</v>
      </c>
      <c r="I518" s="39">
        <v>101.07</v>
      </c>
    </row>
    <row r="519" spans="1:13">
      <c r="A519" s="1">
        <v>45977</v>
      </c>
      <c r="B519" s="39">
        <v>570.53</v>
      </c>
      <c r="C519" s="39">
        <v>214.96</v>
      </c>
      <c r="D519" s="39">
        <v>344.11</v>
      </c>
      <c r="E519" s="39">
        <v>434.57</v>
      </c>
      <c r="F519" s="39">
        <v>415.3</v>
      </c>
      <c r="G519" s="39">
        <v>455.62</v>
      </c>
      <c r="H519" s="39">
        <v>620.36</v>
      </c>
      <c r="I519" s="39">
        <v>102.31</v>
      </c>
      <c r="J519" s="39">
        <f>AVERAGE(I516:I516)*10</f>
        <v>1025</v>
      </c>
      <c r="K519" t="s">
        <v>80</v>
      </c>
      <c r="L519" s="39">
        <v>1.1399999999999999</v>
      </c>
      <c r="M519" s="102">
        <f>J519/L519</f>
        <v>899.12280701754389</v>
      </c>
    </row>
    <row r="520" spans="1:13">
      <c r="A520" s="1">
        <v>45984</v>
      </c>
      <c r="B520" s="39">
        <v>543.94000000000005</v>
      </c>
      <c r="C520" s="39">
        <v>211.94</v>
      </c>
      <c r="D520" s="39">
        <v>337.51</v>
      </c>
      <c r="E520" s="39">
        <v>434.93</v>
      </c>
      <c r="F520" s="39">
        <v>403.95</v>
      </c>
      <c r="G520" s="39">
        <v>448.69</v>
      </c>
      <c r="H520" s="39">
        <v>641.75</v>
      </c>
      <c r="I520" s="39">
        <v>103.3</v>
      </c>
      <c r="J520" s="1"/>
    </row>
    <row r="521" spans="1:13">
      <c r="A521" s="1">
        <v>45991</v>
      </c>
      <c r="B521" s="39">
        <v>499.53</v>
      </c>
      <c r="C521" s="39">
        <v>209.96</v>
      </c>
      <c r="D521" s="39">
        <v>318.37</v>
      </c>
      <c r="E521" s="39">
        <v>422.14</v>
      </c>
      <c r="F521" s="39">
        <v>399.87</v>
      </c>
      <c r="G521" s="39">
        <v>445.42</v>
      </c>
      <c r="H521" s="39">
        <v>618.28</v>
      </c>
      <c r="I521" s="39">
        <v>104.83</v>
      </c>
      <c r="J521" s="1"/>
    </row>
    <row r="522" spans="1:13">
      <c r="A522" s="1">
        <v>45998</v>
      </c>
      <c r="B522" s="39">
        <v>467.28</v>
      </c>
      <c r="C522" s="39">
        <v>204.99</v>
      </c>
      <c r="D522" s="39">
        <v>308.49</v>
      </c>
      <c r="E522" s="39">
        <v>415.75</v>
      </c>
      <c r="F522" s="39">
        <v>384.15</v>
      </c>
      <c r="G522" s="39">
        <v>431.96</v>
      </c>
      <c r="H522" s="39">
        <v>594.86</v>
      </c>
      <c r="I522" s="39">
        <v>106.12</v>
      </c>
      <c r="J522" s="39" t="e">
        <f>AVERAGE(#REF!)*10</f>
        <v>#REF!</v>
      </c>
      <c r="K522" t="s">
        <v>80</v>
      </c>
      <c r="L522" s="39">
        <v>1.1414</v>
      </c>
      <c r="M522" t="e">
        <f>J522/L522</f>
        <v>#REF!</v>
      </c>
    </row>
    <row r="523" spans="1:13">
      <c r="A523" s="1">
        <v>46005</v>
      </c>
      <c r="B523" s="39">
        <v>456.8</v>
      </c>
      <c r="C523" s="39">
        <v>201.86</v>
      </c>
      <c r="D523" s="39">
        <v>308.55</v>
      </c>
      <c r="E523" s="39">
        <v>416.87</v>
      </c>
      <c r="F523" s="39">
        <v>368.56</v>
      </c>
      <c r="G523" s="39">
        <v>426.86</v>
      </c>
      <c r="H523" s="39">
        <v>600.26</v>
      </c>
      <c r="I523" s="39">
        <v>105.68</v>
      </c>
      <c r="J523" s="1"/>
    </row>
    <row r="524" spans="1:13">
      <c r="A524" s="1">
        <v>46012</v>
      </c>
      <c r="B524" s="39">
        <v>449.42</v>
      </c>
      <c r="C524" s="39">
        <v>201.26</v>
      </c>
      <c r="D524" s="39">
        <v>302.64</v>
      </c>
      <c r="E524" s="39">
        <v>413.72</v>
      </c>
      <c r="F524" s="39">
        <v>388.28</v>
      </c>
      <c r="G524" s="39">
        <v>419.15</v>
      </c>
      <c r="H524" s="39">
        <v>600.70000000000005</v>
      </c>
      <c r="I524" s="39">
        <v>107.04</v>
      </c>
      <c r="J524" s="1"/>
    </row>
    <row r="525" spans="1:13">
      <c r="A525" s="1">
        <v>46019</v>
      </c>
      <c r="B525" s="39">
        <v>446.84</v>
      </c>
      <c r="C525" s="39">
        <v>203.59</v>
      </c>
      <c r="D525" s="39">
        <v>305.82</v>
      </c>
      <c r="E525" s="39">
        <v>411.19</v>
      </c>
      <c r="F525" s="39">
        <v>385.18</v>
      </c>
      <c r="G525" s="39">
        <v>427.23</v>
      </c>
      <c r="H525" s="39">
        <v>615.94000000000005</v>
      </c>
      <c r="I525" s="39">
        <v>107.49</v>
      </c>
      <c r="J525" s="1"/>
    </row>
    <row r="526" spans="1:13">
      <c r="A526" s="1">
        <v>46026</v>
      </c>
      <c r="B526" s="39">
        <v>440.21</v>
      </c>
      <c r="C526" s="39">
        <v>206.81</v>
      </c>
      <c r="D526" s="39">
        <v>313.74</v>
      </c>
      <c r="E526" s="39">
        <v>375.71</v>
      </c>
      <c r="F526" s="39">
        <v>383.06</v>
      </c>
      <c r="G526" s="39">
        <v>415.1</v>
      </c>
      <c r="H526" s="39">
        <v>576.24</v>
      </c>
      <c r="I526" s="39">
        <v>106.34</v>
      </c>
      <c r="J526" s="1"/>
    </row>
    <row r="527" spans="1:13">
      <c r="A527" s="1">
        <v>46033</v>
      </c>
      <c r="B527" s="39">
        <v>426.92</v>
      </c>
      <c r="C527" s="39">
        <v>207.35</v>
      </c>
      <c r="D527" s="39">
        <v>303.68</v>
      </c>
      <c r="E527" s="39">
        <v>373.03</v>
      </c>
      <c r="F527" s="39">
        <v>371.56</v>
      </c>
      <c r="G527" s="39">
        <v>414.37</v>
      </c>
      <c r="H527" s="39">
        <v>567.1</v>
      </c>
      <c r="I527" s="39">
        <v>106.04</v>
      </c>
      <c r="J527" s="39" t="e">
        <f>AVERAGE(#REF!)*10</f>
        <v>#REF!</v>
      </c>
      <c r="K527" t="s">
        <v>80</v>
      </c>
      <c r="L527" s="39">
        <v>1.1462000000000001</v>
      </c>
      <c r="M527" t="e">
        <f>J527/L527</f>
        <v>#REF!</v>
      </c>
    </row>
    <row r="528" spans="1:13">
      <c r="A528" s="1">
        <v>46040</v>
      </c>
      <c r="B528" s="39">
        <v>429.27</v>
      </c>
      <c r="C528" s="39">
        <v>208.36</v>
      </c>
      <c r="D528" s="39">
        <v>305.38</v>
      </c>
      <c r="E528" s="39">
        <v>372.98</v>
      </c>
      <c r="F528" s="39">
        <v>372.55</v>
      </c>
      <c r="G528" s="39">
        <v>410.91</v>
      </c>
      <c r="H528" s="39">
        <v>573.04999999999995</v>
      </c>
      <c r="I528" s="39">
        <v>107.41</v>
      </c>
      <c r="J528" s="1"/>
    </row>
    <row r="529" spans="1:10">
      <c r="A529" s="1">
        <v>46047</v>
      </c>
      <c r="B529" s="39">
        <v>419.45</v>
      </c>
      <c r="C529" s="39">
        <v>210.45</v>
      </c>
      <c r="D529" s="39">
        <v>311.81</v>
      </c>
      <c r="E529" s="39">
        <v>376.6</v>
      </c>
      <c r="F529" s="39">
        <v>371.81</v>
      </c>
      <c r="G529" s="39">
        <v>414.06</v>
      </c>
      <c r="H529" s="39">
        <v>561.15</v>
      </c>
      <c r="I529" s="39">
        <v>108.51</v>
      </c>
      <c r="J529" s="1"/>
    </row>
    <row r="530" spans="1:10">
      <c r="A530" s="1">
        <v>46054</v>
      </c>
      <c r="B530" s="39">
        <v>410.33</v>
      </c>
      <c r="C530" s="39">
        <v>215.3</v>
      </c>
      <c r="D530" s="39">
        <v>303.32</v>
      </c>
      <c r="E530" s="39">
        <v>378.26</v>
      </c>
      <c r="F530" s="39">
        <v>384.39</v>
      </c>
      <c r="G530" s="39">
        <v>419.49</v>
      </c>
      <c r="H530" s="39">
        <v>564.67999999999995</v>
      </c>
      <c r="I530" s="39">
        <v>107.86</v>
      </c>
      <c r="J530" s="1"/>
    </row>
    <row r="531" spans="1:10">
      <c r="A531" s="1">
        <v>46061</v>
      </c>
      <c r="B531" s="39">
        <v>413.16</v>
      </c>
      <c r="C531" s="39">
        <v>221.81</v>
      </c>
      <c r="D531" s="39">
        <v>307.23</v>
      </c>
      <c r="E531" s="39">
        <v>340.16</v>
      </c>
      <c r="F531" s="39">
        <v>381.46</v>
      </c>
      <c r="G531" s="39">
        <v>404.47</v>
      </c>
      <c r="H531" s="39">
        <v>573.85</v>
      </c>
      <c r="I531" s="39">
        <v>108.31</v>
      </c>
      <c r="J531" s="1"/>
    </row>
    <row r="532" spans="1:10">
      <c r="B532" s="39"/>
      <c r="C532" s="39"/>
      <c r="D532" s="39"/>
      <c r="E532" s="39"/>
      <c r="F532" s="39"/>
      <c r="G532" s="39"/>
      <c r="H532" s="39"/>
      <c r="I532" s="39"/>
      <c r="J532" s="1"/>
    </row>
    <row r="533" spans="1:10">
      <c r="B533" s="39"/>
      <c r="C533" s="39"/>
      <c r="D533" s="39"/>
      <c r="E533" s="39"/>
      <c r="F533" s="39"/>
      <c r="G533" s="39"/>
      <c r="H533" s="39"/>
      <c r="I533" s="39"/>
      <c r="J533" s="1"/>
    </row>
    <row r="534" spans="1:10">
      <c r="B534" s="39"/>
      <c r="C534" s="39"/>
      <c r="D534" s="39"/>
      <c r="E534" s="39"/>
      <c r="F534" s="39"/>
      <c r="G534" s="39"/>
      <c r="H534" s="39"/>
      <c r="I534" s="39"/>
      <c r="J534" s="1"/>
    </row>
    <row r="535" spans="1:10">
      <c r="J535" s="1"/>
    </row>
    <row r="536" spans="1:10">
      <c r="J536" s="1"/>
    </row>
    <row r="537" spans="1:10">
      <c r="J537" s="1"/>
    </row>
    <row r="538" spans="1:10">
      <c r="J538" s="1"/>
    </row>
    <row r="539" spans="1:10">
      <c r="J539" s="1"/>
    </row>
    <row r="540" spans="1:10">
      <c r="J540" s="42" t="s">
        <v>20</v>
      </c>
    </row>
    <row r="675" spans="11:20">
      <c r="K675" s="30"/>
      <c r="L675" s="30"/>
      <c r="M675" s="30"/>
      <c r="N675" s="30"/>
      <c r="O675" s="30"/>
      <c r="P675" s="30"/>
      <c r="Q675" s="30"/>
      <c r="R675" s="30"/>
      <c r="T675" s="30"/>
    </row>
    <row r="676" spans="11:20">
      <c r="K676" s="30"/>
      <c r="L676" s="30"/>
      <c r="M676" s="30"/>
      <c r="N676" s="30"/>
      <c r="O676" s="30"/>
      <c r="P676" s="30"/>
      <c r="Q676" s="30"/>
      <c r="R676" s="30"/>
      <c r="T676" s="30"/>
    </row>
    <row r="677" spans="11:20">
      <c r="K677" s="30"/>
      <c r="L677" s="30"/>
      <c r="M677" s="30"/>
      <c r="N677" s="30"/>
      <c r="O677" s="30"/>
      <c r="P677" s="30"/>
      <c r="Q677" s="30"/>
      <c r="R677" s="30"/>
      <c r="T677" s="30"/>
    </row>
    <row r="678" spans="11:20">
      <c r="K678" s="30"/>
      <c r="L678" s="30"/>
      <c r="M678" s="30"/>
      <c r="N678" s="30"/>
      <c r="O678" s="30"/>
      <c r="P678" s="30"/>
      <c r="Q678" s="30"/>
      <c r="R678" s="30"/>
      <c r="T678" s="30"/>
    </row>
    <row r="679" spans="11:20">
      <c r="K679" s="30"/>
      <c r="L679" s="30"/>
      <c r="M679" s="30"/>
      <c r="N679" s="30"/>
      <c r="O679" s="30"/>
      <c r="P679" s="30"/>
      <c r="Q679" s="30"/>
      <c r="R679" s="30"/>
      <c r="T679" s="30"/>
    </row>
    <row r="680" spans="11:20">
      <c r="K680" s="30"/>
      <c r="L680" s="30"/>
      <c r="M680" s="30"/>
      <c r="N680" s="30"/>
      <c r="O680" s="30"/>
      <c r="P680" s="30"/>
      <c r="Q680" s="30"/>
      <c r="R680" s="30"/>
      <c r="T680" s="30"/>
    </row>
    <row r="681" spans="11:20">
      <c r="K681" s="30"/>
      <c r="L681" s="30"/>
      <c r="M681" s="30"/>
      <c r="O681" s="30"/>
      <c r="P681" s="30"/>
      <c r="Q681" s="30"/>
      <c r="R681" s="30"/>
      <c r="T681" s="30"/>
    </row>
    <row r="682" spans="11:20">
      <c r="K682" s="30"/>
      <c r="L682" s="30"/>
      <c r="M682" s="30"/>
      <c r="O682" s="30"/>
      <c r="P682" s="30"/>
      <c r="Q682" s="30"/>
      <c r="R682" s="30"/>
      <c r="T682" s="30"/>
    </row>
    <row r="683" spans="11:20">
      <c r="K683" s="30"/>
      <c r="L683" s="30"/>
      <c r="M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T686" s="30"/>
    </row>
    <row r="688" spans="11:20">
      <c r="L688" s="39"/>
      <c r="M688" s="39"/>
      <c r="N688" s="39"/>
      <c r="O688" s="39"/>
      <c r="P688" s="39"/>
      <c r="Q688" s="39"/>
      <c r="R688" s="39"/>
      <c r="S688" s="39"/>
    </row>
    <row r="689" spans="12:19">
      <c r="L689" s="39"/>
      <c r="M689" s="39"/>
      <c r="N689" s="39"/>
      <c r="O689" s="39"/>
      <c r="P689" s="39"/>
      <c r="Q689" s="39"/>
      <c r="R689" s="39"/>
      <c r="S689" s="39"/>
    </row>
    <row r="690" spans="12:19">
      <c r="L690" s="39"/>
      <c r="M690" s="39"/>
      <c r="N690" s="39"/>
      <c r="O690" s="39"/>
      <c r="P690" s="39"/>
      <c r="Q690" s="39"/>
      <c r="R690" s="39"/>
      <c r="S690" s="39"/>
    </row>
    <row r="691" spans="12:19">
      <c r="L691" s="39"/>
      <c r="M691" s="39"/>
      <c r="N691" s="39"/>
      <c r="O691" s="39"/>
      <c r="P691" s="39"/>
      <c r="Q691" s="39"/>
      <c r="R691" s="39"/>
      <c r="S691" s="39"/>
    </row>
    <row r="692" spans="12:19">
      <c r="L692" s="39"/>
      <c r="M692" s="39"/>
      <c r="N692" s="39"/>
      <c r="O692" s="39"/>
      <c r="P692" s="39"/>
      <c r="Q692" s="39"/>
      <c r="R692" s="39"/>
      <c r="S692" s="39"/>
    </row>
    <row r="693" spans="12:19">
      <c r="L693" s="39"/>
      <c r="M693" s="39"/>
      <c r="N693" s="39"/>
      <c r="O693" s="39"/>
      <c r="P693" s="39"/>
      <c r="Q693" s="39"/>
      <c r="R693" s="39"/>
      <c r="S693" s="39"/>
    </row>
    <row r="694" spans="12:19">
      <c r="L694" s="39"/>
      <c r="M694" s="39"/>
      <c r="N694" s="39"/>
      <c r="O694" s="39"/>
      <c r="P694" s="39"/>
      <c r="Q694" s="39"/>
      <c r="R694" s="39"/>
      <c r="S694" s="39"/>
    </row>
    <row r="695" spans="12:19">
      <c r="L695" s="39"/>
      <c r="M695" s="39"/>
      <c r="N695" s="39"/>
      <c r="O695" s="39"/>
      <c r="P695" s="39"/>
      <c r="Q695" s="39"/>
      <c r="R695" s="39"/>
      <c r="S695" s="39"/>
    </row>
    <row r="696" spans="12:19">
      <c r="L696" s="39"/>
      <c r="M696" s="39"/>
      <c r="N696" s="39"/>
      <c r="O696" s="39"/>
      <c r="P696" s="39"/>
      <c r="Q696" s="39"/>
      <c r="R696" s="39"/>
      <c r="S696" s="39"/>
    </row>
    <row r="697" spans="12:19">
      <c r="L697" s="39"/>
      <c r="M697" s="39"/>
      <c r="N697" s="39"/>
      <c r="O697" s="39"/>
      <c r="P697" s="39"/>
      <c r="Q697" s="39"/>
      <c r="R697" s="39"/>
      <c r="S697" s="39"/>
    </row>
    <row r="698" spans="12:19">
      <c r="L698" s="39"/>
      <c r="M698" s="39"/>
      <c r="N698" s="39"/>
      <c r="O698" s="39"/>
      <c r="P698" s="39"/>
      <c r="Q698" s="39"/>
      <c r="R698" s="39"/>
      <c r="S698" s="39"/>
    </row>
    <row r="699" spans="12:19">
      <c r="L699" s="39"/>
      <c r="M699" s="39"/>
      <c r="N699" s="39"/>
      <c r="O699" s="39"/>
      <c r="P699" s="39"/>
      <c r="Q699" s="39"/>
      <c r="R699" s="39"/>
      <c r="S699" s="39"/>
    </row>
    <row r="707" spans="12:19">
      <c r="L707" s="47"/>
      <c r="M707" s="47"/>
      <c r="N707" s="47"/>
      <c r="O707" s="47"/>
      <c r="P707" s="47"/>
      <c r="Q707" s="47"/>
      <c r="R707" s="47"/>
      <c r="S707" s="47"/>
    </row>
    <row r="708" spans="12:19">
      <c r="L708" s="47"/>
      <c r="M708" s="47"/>
      <c r="N708" s="47"/>
      <c r="O708" s="47"/>
      <c r="P708" s="47"/>
      <c r="Q708" s="47"/>
      <c r="R708" s="47"/>
      <c r="S708" s="47"/>
    </row>
    <row r="709" spans="12:19">
      <c r="L709" s="47"/>
      <c r="M709" s="47"/>
      <c r="N709" s="47"/>
      <c r="O709" s="47"/>
      <c r="P709" s="47"/>
      <c r="Q709" s="47"/>
      <c r="R709" s="47"/>
      <c r="S709" s="47"/>
    </row>
    <row r="710" spans="12:19">
      <c r="L710" s="47"/>
      <c r="M710" s="47"/>
      <c r="N710" s="47"/>
      <c r="O710" s="47"/>
      <c r="P710" s="47"/>
      <c r="Q710" s="47"/>
      <c r="R710" s="47"/>
      <c r="S710" s="47"/>
    </row>
    <row r="711" spans="12:19">
      <c r="L711" s="47"/>
      <c r="M711" s="47"/>
      <c r="N711" s="47"/>
      <c r="O711" s="47"/>
      <c r="P711" s="47"/>
      <c r="Q711" s="47"/>
      <c r="R711" s="47"/>
      <c r="S711" s="47"/>
    </row>
    <row r="712" spans="12:19">
      <c r="L712" s="47"/>
      <c r="M712" s="47"/>
      <c r="N712" s="47"/>
      <c r="O712" s="47"/>
      <c r="P712" s="47"/>
      <c r="Q712" s="47"/>
      <c r="R712" s="47"/>
      <c r="S712" s="47"/>
    </row>
    <row r="713" spans="12:19">
      <c r="L713" s="47"/>
      <c r="M713" s="47"/>
      <c r="N713" s="47"/>
      <c r="O713" s="47"/>
      <c r="P713" s="47"/>
      <c r="Q713" s="47"/>
      <c r="R713" s="47"/>
      <c r="S713" s="47"/>
    </row>
    <row r="714" spans="12:19">
      <c r="L714" s="47"/>
      <c r="M714" s="47"/>
      <c r="N714" s="47"/>
      <c r="O714" s="47"/>
      <c r="P714" s="47"/>
      <c r="Q714" s="47"/>
      <c r="R714" s="47"/>
      <c r="S714" s="47"/>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c r="T770" s="47"/>
    </row>
    <row r="854" spans="10:27">
      <c r="U854" s="30"/>
      <c r="V854" s="30"/>
      <c r="W854" s="30"/>
      <c r="X854" s="30"/>
      <c r="Y854" s="30"/>
      <c r="Z854" s="30"/>
      <c r="AA854" s="30"/>
    </row>
    <row r="855" spans="10:27">
      <c r="U855" s="30"/>
      <c r="V855" s="30"/>
      <c r="W855" s="30"/>
      <c r="X855" s="30"/>
      <c r="Y855" s="30"/>
      <c r="Z855" s="30"/>
      <c r="AA855" s="30"/>
    </row>
    <row r="856" spans="10:27">
      <c r="U856" s="30"/>
      <c r="V856" s="30"/>
      <c r="W856" s="30"/>
      <c r="X856" s="30"/>
      <c r="Y856" s="30"/>
      <c r="Z856" s="30"/>
      <c r="AA856" s="30"/>
    </row>
    <row r="857" spans="10:27">
      <c r="U857" s="30"/>
      <c r="V857" s="30"/>
      <c r="W857" s="30"/>
      <c r="X857" s="30"/>
      <c r="Y857" s="30"/>
      <c r="Z857" s="30"/>
      <c r="AA857" s="30"/>
    </row>
    <row r="858" spans="10:27">
      <c r="U858" s="30"/>
      <c r="V858" s="30"/>
      <c r="W858" s="30"/>
      <c r="X858" s="30"/>
      <c r="Y858" s="30"/>
      <c r="Z858" s="30"/>
      <c r="AA858" s="30"/>
    </row>
    <row r="859" spans="10:27">
      <c r="U859" s="30"/>
      <c r="V859" s="30"/>
      <c r="W859" s="30"/>
      <c r="X859" s="30"/>
      <c r="Y859" s="30"/>
      <c r="Z859" s="30"/>
      <c r="AA859" s="30"/>
    </row>
    <row r="860" spans="10:27">
      <c r="U860" s="30"/>
      <c r="V860" s="30"/>
      <c r="W860" s="30"/>
      <c r="X860" s="30"/>
      <c r="Y860" s="30"/>
      <c r="Z860" s="30"/>
      <c r="AA860" s="30"/>
    </row>
    <row r="861" spans="10:27">
      <c r="U861" s="30"/>
      <c r="V861" s="30"/>
      <c r="W861" s="30"/>
      <c r="X861" s="30"/>
      <c r="Y861" s="30"/>
      <c r="Z861" s="30"/>
      <c r="AA861" s="30"/>
    </row>
    <row r="862" spans="10:27">
      <c r="U862" s="30"/>
      <c r="V862" s="30"/>
      <c r="W862" s="30"/>
      <c r="X862" s="30"/>
      <c r="Y862" s="30"/>
      <c r="Z862" s="30"/>
      <c r="AA862" s="30"/>
    </row>
    <row r="863" spans="10:27">
      <c r="J863" s="39"/>
      <c r="U863" s="30"/>
      <c r="V863" s="30"/>
      <c r="W863" s="30"/>
      <c r="X863" s="30"/>
      <c r="Y863" s="30"/>
      <c r="Z863" s="30"/>
      <c r="AA863" s="30"/>
    </row>
    <row r="864" spans="10:27">
      <c r="J864" s="39"/>
      <c r="U864" s="30"/>
      <c r="V864" s="30"/>
      <c r="W864" s="30"/>
      <c r="X864" s="30"/>
      <c r="Y864" s="30"/>
      <c r="Z864" s="30"/>
      <c r="AA864" s="30"/>
    </row>
    <row r="865" spans="10:28">
      <c r="J865" s="39"/>
      <c r="U865" s="30"/>
      <c r="V865" s="30"/>
      <c r="W865" s="30"/>
      <c r="X865" s="30"/>
      <c r="Y865" s="30"/>
      <c r="Z865" s="30"/>
      <c r="AA865" s="30"/>
    </row>
    <row r="866" spans="10:28">
      <c r="J866" s="39"/>
    </row>
    <row r="867" spans="10:28">
      <c r="J867" s="39"/>
    </row>
    <row r="868" spans="10:28">
      <c r="J868" s="39"/>
    </row>
    <row r="869" spans="10:28">
      <c r="J869" s="39"/>
    </row>
    <row r="870" spans="10:28">
      <c r="J870" s="39"/>
    </row>
    <row r="871" spans="10:28">
      <c r="J871" s="39"/>
    </row>
    <row r="872" spans="10:28">
      <c r="J872" s="39"/>
    </row>
    <row r="873" spans="10:28">
      <c r="J873" s="39"/>
    </row>
    <row r="874" spans="10:28">
      <c r="J874" s="39"/>
    </row>
    <row r="875" spans="10:28">
      <c r="J875" s="39"/>
    </row>
    <row r="876" spans="10:28">
      <c r="J876" s="39"/>
    </row>
    <row r="877" spans="10:28">
      <c r="J877" s="39"/>
    </row>
    <row r="878" spans="10:28">
      <c r="J878" s="39"/>
    </row>
    <row r="879" spans="10:28">
      <c r="U879" s="45"/>
      <c r="V879" s="45"/>
      <c r="W879" s="45"/>
      <c r="X879" s="45"/>
      <c r="Y879" s="45"/>
      <c r="Z879" s="45"/>
      <c r="AA879" s="45"/>
      <c r="AB879" s="45"/>
    </row>
    <row r="880" spans="10:28">
      <c r="U880" s="45"/>
      <c r="V880" s="45"/>
      <c r="W880" s="45"/>
      <c r="X880" s="45"/>
      <c r="Y880" s="45"/>
      <c r="Z880" s="45"/>
      <c r="AA880" s="45"/>
      <c r="AB880" s="45"/>
    </row>
    <row r="881" spans="21:28">
      <c r="U881" s="45"/>
      <c r="V881" s="45"/>
      <c r="W881" s="45"/>
      <c r="X881" s="45"/>
      <c r="Y881" s="45"/>
      <c r="Z881" s="45"/>
      <c r="AA881" s="45"/>
      <c r="AB881" s="45"/>
    </row>
    <row r="882" spans="21:28">
      <c r="U882" s="45"/>
      <c r="V882" s="45"/>
      <c r="W882" s="45"/>
      <c r="X882" s="45"/>
      <c r="Y882" s="45"/>
      <c r="Z882" s="45"/>
      <c r="AA882" s="45"/>
      <c r="AB882" s="45"/>
    </row>
    <row r="883" spans="21:28">
      <c r="U883" s="45"/>
      <c r="V883" s="45"/>
      <c r="W883" s="45"/>
      <c r="X883" s="45"/>
      <c r="Y883" s="45"/>
      <c r="Z883" s="45"/>
      <c r="AA883" s="45"/>
      <c r="AB883" s="45"/>
    </row>
    <row r="884" spans="21:28">
      <c r="U884" s="45"/>
      <c r="V884" s="45"/>
      <c r="W884" s="45"/>
      <c r="X884" s="45"/>
      <c r="Y884" s="45"/>
      <c r="Z884" s="45"/>
      <c r="AA884" s="45"/>
      <c r="AB884" s="45"/>
    </row>
    <row r="885" spans="21:28">
      <c r="U885" s="45"/>
      <c r="V885" s="45"/>
      <c r="W885" s="45"/>
      <c r="X885" s="45"/>
      <c r="Y885" s="45"/>
      <c r="Z885" s="45"/>
      <c r="AA885" s="45"/>
      <c r="AB885" s="45"/>
    </row>
    <row r="886" spans="21:28">
      <c r="U886" s="45"/>
      <c r="V886" s="45"/>
      <c r="W886" s="45"/>
      <c r="X886" s="45"/>
      <c r="Y886" s="45"/>
      <c r="Z886" s="45"/>
      <c r="AA886" s="45"/>
      <c r="AB886" s="45"/>
    </row>
    <row r="887" spans="21:28">
      <c r="U887" s="45"/>
      <c r="V887" s="45"/>
      <c r="W887" s="45"/>
      <c r="X887" s="45"/>
      <c r="Y887" s="45"/>
      <c r="Z887" s="45"/>
      <c r="AA887" s="45"/>
      <c r="AB887" s="45"/>
    </row>
    <row r="888" spans="21:28">
      <c r="U888" s="45"/>
      <c r="V888" s="45"/>
      <c r="W888" s="45"/>
      <c r="X888" s="45"/>
      <c r="Y888" s="45"/>
      <c r="Z888" s="45"/>
      <c r="AA888" s="45"/>
      <c r="AB888" s="45"/>
    </row>
    <row r="889" spans="21:28">
      <c r="U889" s="45"/>
      <c r="V889" s="45"/>
      <c r="W889" s="45"/>
      <c r="X889" s="45"/>
      <c r="Y889" s="45"/>
      <c r="Z889" s="45"/>
      <c r="AA889" s="45"/>
      <c r="AB889" s="45"/>
    </row>
    <row r="890" spans="21:28">
      <c r="U890" s="45"/>
      <c r="V890" s="45"/>
      <c r="W890" s="45"/>
      <c r="X890" s="45"/>
      <c r="Y890" s="45"/>
      <c r="Z890" s="45"/>
      <c r="AA890" s="45"/>
      <c r="AB890" s="45"/>
    </row>
    <row r="891" spans="21:28">
      <c r="U891" s="45"/>
      <c r="V891" s="45"/>
      <c r="W891" s="45"/>
      <c r="X891" s="45"/>
      <c r="Y891" s="45"/>
      <c r="Z891" s="45"/>
      <c r="AA891" s="45"/>
      <c r="AB891" s="45"/>
    </row>
    <row r="892" spans="21:28">
      <c r="U892" s="45"/>
      <c r="V892" s="45"/>
      <c r="W892" s="45"/>
      <c r="X892" s="45"/>
      <c r="Y892" s="45"/>
      <c r="Z892" s="45"/>
      <c r="AA892" s="45"/>
      <c r="AB892" s="45"/>
    </row>
    <row r="893" spans="21:28">
      <c r="U893" s="45"/>
      <c r="V893" s="45"/>
      <c r="W893" s="45"/>
      <c r="X893" s="45"/>
      <c r="Y893" s="45"/>
      <c r="Z893" s="45"/>
      <c r="AA893" s="45"/>
      <c r="AB893" s="45"/>
    </row>
    <row r="894" spans="21:28">
      <c r="U894" s="45"/>
      <c r="V894" s="45"/>
      <c r="W894" s="45"/>
      <c r="X894" s="45"/>
      <c r="Y894" s="45"/>
      <c r="Z894" s="45"/>
      <c r="AA894" s="45"/>
      <c r="AB894" s="45"/>
    </row>
    <row r="895" spans="21:28">
      <c r="U895" s="45"/>
      <c r="V895" s="45"/>
      <c r="W895" s="45"/>
      <c r="X895" s="45"/>
      <c r="Y895" s="45"/>
      <c r="Z895" s="45"/>
      <c r="AA895" s="45"/>
      <c r="AB895" s="45"/>
    </row>
    <row r="896" spans="21: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1">
      <c r="U945" s="45"/>
    </row>
    <row r="946" spans="21:21">
      <c r="U946" s="45"/>
    </row>
    <row r="947" spans="21:21">
      <c r="U947" s="45"/>
    </row>
    <row r="948" spans="21:21">
      <c r="U948"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tabSelected="1" zoomScale="80" zoomScaleNormal="8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46023</v>
      </c>
      <c r="O4" s="117">
        <f>EDATE(N4,-1)</f>
        <v>45992</v>
      </c>
      <c r="P4" s="118" t="s">
        <v>37</v>
      </c>
      <c r="Q4" s="117">
        <f>EDATE(N4,-12)</f>
        <v>45658</v>
      </c>
      <c r="R4" s="118" t="s">
        <v>36</v>
      </c>
    </row>
    <row r="5" spans="13:20" ht="18" customHeight="1">
      <c r="M5" s="119" t="s">
        <v>1</v>
      </c>
      <c r="N5" s="120">
        <f>VLOOKUP($N$4,'EU (ex UK) monthly prices'!$B$9:$K$362,2,FALSE)</f>
        <v>4252.3600000000006</v>
      </c>
      <c r="O5" s="120">
        <f>VLOOKUP($O$4,'EU (ex UK) monthly prices'!$B$9:$K$362,2,FALSE)</f>
        <v>4521.0999999999995</v>
      </c>
      <c r="P5" s="121">
        <f>(N5-O5)/O5</f>
        <v>-5.9441286412598458E-2</v>
      </c>
      <c r="Q5" s="120">
        <f>VLOOKUP($Q$4,'EU (ex UK) monthly prices'!$B$9:$K$362,2,FALSE)</f>
        <v>7417.3</v>
      </c>
      <c r="R5" s="121">
        <f>(N5-Q5)/Q5</f>
        <v>-0.42669704609494014</v>
      </c>
      <c r="T5" s="33"/>
    </row>
    <row r="6" spans="13:20" ht="18" customHeight="1">
      <c r="M6" s="122" t="s">
        <v>0</v>
      </c>
      <c r="N6" s="123">
        <f>VLOOKUP($N$4,'EU (ex UK) monthly prices'!$B$9:$K$362,3,FALSE)</f>
        <v>2096.54</v>
      </c>
      <c r="O6" s="123">
        <f>VLOOKUP($O$4,'EU (ex UK) monthly prices'!$B$9:$K$362,3,FALSE)</f>
        <v>2037.02</v>
      </c>
      <c r="P6" s="124">
        <f>(N6-O6)/O6</f>
        <v>2.9219153469283554E-2</v>
      </c>
      <c r="Q6" s="123">
        <f>VLOOKUP($Q$4,'EU (ex UK) monthly prices'!$B$9:$K$362,3,FALSE)</f>
        <v>2558.38</v>
      </c>
      <c r="R6" s="124">
        <f>(N6-Q6)/Q6</f>
        <v>-0.18052048561980633</v>
      </c>
      <c r="T6" s="34"/>
    </row>
    <row r="7" spans="13:20" ht="18" customHeight="1">
      <c r="M7" s="119" t="s">
        <v>2</v>
      </c>
      <c r="N7" s="120">
        <f>VLOOKUP($N$4,'EU (ex UK) monthly prices'!$B$9:$K$362,4,FALSE)</f>
        <v>3075.86</v>
      </c>
      <c r="O7" s="120">
        <f>VLOOKUP($O$4,'EU (ex UK) monthly prices'!$B$9:$K$362,4,FALSE)</f>
        <v>3078.48</v>
      </c>
      <c r="P7" s="121">
        <f>(N7-O7)/O7</f>
        <v>-8.510693589043589E-4</v>
      </c>
      <c r="Q7" s="120">
        <f>VLOOKUP($Q$4,'EU (ex UK) monthly prices'!$B$9:$K$362,4,FALSE)</f>
        <v>4341.9599999999991</v>
      </c>
      <c r="R7" s="121">
        <f>(N7-Q7)/Q7</f>
        <v>-0.29159642189241708</v>
      </c>
      <c r="T7" s="34"/>
    </row>
    <row r="8" spans="13:20" ht="18" customHeight="1">
      <c r="M8" s="122" t="s">
        <v>4</v>
      </c>
      <c r="N8" s="123">
        <f>VLOOKUP($N$4,'EU (ex UK) monthly prices'!$B$9:$K$362,9,FALSE)</f>
        <v>1072.32</v>
      </c>
      <c r="O8" s="123">
        <f>VLOOKUP($O$4,'EU (ex UK) monthly prices'!$B$9:$K$362,9,FALSE)</f>
        <v>1065.3400000000001</v>
      </c>
      <c r="P8" s="124">
        <f>(N8-O8)/O8</f>
        <v>6.5518989242868845E-3</v>
      </c>
      <c r="Q8" s="123">
        <f>VLOOKUP($Q$4,'EU (ex UK) monthly prices'!$B$9:$K$362,9,FALSE)</f>
        <v>984.22</v>
      </c>
      <c r="R8" s="124">
        <f>(N8-Q8)/Q8</f>
        <v>8.9512507366239155E-2</v>
      </c>
      <c r="T8" s="34"/>
    </row>
    <row r="9" spans="13:20" ht="18" customHeight="1">
      <c r="M9" s="119" t="s">
        <v>13</v>
      </c>
      <c r="N9" s="120">
        <f>VLOOKUP($N$4,'EU (ex UK) monthly prices'!$B$9:$K$362,10,FALSE)</f>
        <v>4338.05</v>
      </c>
      <c r="O9" s="120">
        <f>VLOOKUP($O$4,'EU (ex UK) monthly prices'!$B$9:$K$362,10,FALSE)</f>
        <v>4525.3850000000002</v>
      </c>
      <c r="P9" s="121">
        <f>(N9-O9)/O9</f>
        <v>-4.1396477868733829E-2</v>
      </c>
      <c r="Q9" s="120">
        <f>VLOOKUP($Q$4,'EU (ex UK) monthly prices'!$B$9:$K$362,10,FALSE)</f>
        <v>5184.2700000000004</v>
      </c>
      <c r="R9" s="121">
        <f>(N9-Q9)/Q9</f>
        <v>-0.16322838123785996</v>
      </c>
      <c r="T9" s="34"/>
    </row>
    <row r="10" spans="13:20">
      <c r="M10" s="144" t="s">
        <v>40</v>
      </c>
      <c r="N10" s="144"/>
      <c r="O10" s="144"/>
      <c r="P10" s="144"/>
      <c r="Q10" s="144"/>
      <c r="R10" s="144"/>
      <c r="T10" s="34"/>
    </row>
    <row r="11" spans="13:20" ht="14.5" customHeight="1">
      <c r="M11" s="144" t="s">
        <v>38</v>
      </c>
      <c r="N11" s="144"/>
      <c r="O11" s="144"/>
      <c r="P11" s="144"/>
      <c r="Q11" s="144"/>
      <c r="R11" s="144"/>
      <c r="T11" s="34"/>
    </row>
    <row r="12" spans="13:20" ht="15.75" customHeight="1">
      <c r="M12" s="145"/>
      <c r="N12" s="145"/>
      <c r="O12" s="145"/>
      <c r="P12" s="145"/>
      <c r="Q12" s="145"/>
      <c r="R12" s="145"/>
      <c r="T12" s="35"/>
    </row>
    <row r="13" spans="13:20">
      <c r="M13" s="145"/>
      <c r="N13" s="145"/>
      <c r="O13" s="145"/>
      <c r="P13" s="145"/>
      <c r="Q13" s="145"/>
      <c r="R13" s="145"/>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0" t="s">
        <v>22</v>
      </c>
      <c r="C8" s="141" t="s">
        <v>7</v>
      </c>
      <c r="D8" s="141"/>
      <c r="E8" s="141"/>
      <c r="F8" s="141"/>
      <c r="G8" s="141"/>
      <c r="H8" s="141"/>
      <c r="I8" s="141"/>
      <c r="J8" s="141"/>
      <c r="K8" s="141"/>
    </row>
    <row r="9" spans="1:13">
      <c r="B9" s="140"/>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6" t="s">
        <v>49</v>
      </c>
      <c r="C238" s="146"/>
      <c r="D238" s="146"/>
      <c r="E238" s="146"/>
      <c r="F238" s="146"/>
      <c r="G238" s="146"/>
      <c r="H238" s="146"/>
      <c r="I238" s="146"/>
      <c r="J238" s="146"/>
      <c r="K238" s="146"/>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47" t="s">
        <v>40</v>
      </c>
      <c r="N10" s="147"/>
      <c r="O10" s="147"/>
      <c r="P10" s="147"/>
      <c r="Q10" s="147"/>
      <c r="R10" s="147"/>
      <c r="T10" s="34"/>
    </row>
    <row r="11" spans="13:20" ht="15.5">
      <c r="M11" s="147" t="s">
        <v>38</v>
      </c>
      <c r="N11" s="147"/>
      <c r="O11" s="147"/>
      <c r="P11" s="147"/>
      <c r="Q11" s="147"/>
      <c r="R11" s="147"/>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48" t="s">
        <v>50</v>
      </c>
      <c r="B4" s="148"/>
      <c r="C4" s="148"/>
      <c r="D4" s="148"/>
      <c r="E4" s="148"/>
      <c r="F4" s="148"/>
      <c r="G4" s="148"/>
      <c r="H4" s="148"/>
      <c r="I4" s="148"/>
      <c r="J4" s="148"/>
      <c r="K4" s="148"/>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0" t="s">
        <v>24</v>
      </c>
      <c r="B9" s="150"/>
      <c r="C9" s="150"/>
      <c r="D9" s="150"/>
      <c r="E9" s="150"/>
      <c r="F9" s="150"/>
      <c r="G9" s="150"/>
      <c r="H9" s="150"/>
      <c r="I9" s="150"/>
      <c r="J9" s="150"/>
      <c r="K9" s="150"/>
    </row>
    <row r="10" spans="1:11" ht="14.15" customHeight="1">
      <c r="A10" s="150"/>
      <c r="B10" s="150"/>
      <c r="C10" s="150"/>
      <c r="D10" s="150"/>
      <c r="E10" s="150"/>
      <c r="F10" s="150"/>
      <c r="G10" s="150"/>
      <c r="H10" s="150"/>
      <c r="I10" s="150"/>
      <c r="J10" s="150"/>
      <c r="K10" s="150"/>
    </row>
    <row r="11" spans="1:11">
      <c r="A11" s="150"/>
      <c r="B11" s="150"/>
      <c r="C11" s="150"/>
      <c r="D11" s="150"/>
      <c r="E11" s="150"/>
      <c r="F11" s="150"/>
      <c r="G11" s="150"/>
      <c r="H11" s="150"/>
      <c r="I11" s="150"/>
      <c r="J11" s="150"/>
      <c r="K11" s="150"/>
    </row>
    <row r="12" spans="1:11">
      <c r="A12" s="150"/>
      <c r="B12" s="150"/>
      <c r="C12" s="150"/>
      <c r="D12" s="150"/>
      <c r="E12" s="150"/>
      <c r="F12" s="150"/>
      <c r="G12" s="150"/>
      <c r="H12" s="150"/>
      <c r="I12" s="150"/>
      <c r="J12" s="150"/>
      <c r="K12" s="150"/>
    </row>
    <row r="13" spans="1:11" ht="15" customHeight="1">
      <c r="A13" s="150"/>
      <c r="B13" s="150"/>
      <c r="C13" s="150"/>
      <c r="D13" s="150"/>
      <c r="E13" s="150"/>
      <c r="F13" s="150"/>
      <c r="G13" s="150"/>
      <c r="H13" s="150"/>
      <c r="I13" s="150"/>
      <c r="J13" s="150"/>
      <c r="K13" s="150"/>
    </row>
    <row r="14" spans="1:11">
      <c r="A14" s="151" t="s">
        <v>81</v>
      </c>
      <c r="B14" s="151"/>
      <c r="C14" s="151"/>
      <c r="D14" s="151"/>
      <c r="E14" s="151"/>
      <c r="F14" s="151"/>
      <c r="G14" s="151"/>
      <c r="H14" s="151"/>
      <c r="I14" s="151"/>
      <c r="J14" s="151"/>
      <c r="K14" s="151"/>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2" t="s">
        <v>42</v>
      </c>
      <c r="B18" s="150" t="s">
        <v>26</v>
      </c>
      <c r="C18" s="153"/>
      <c r="D18" s="153"/>
      <c r="E18" s="153"/>
      <c r="F18" s="153"/>
      <c r="G18" s="153"/>
      <c r="H18" s="153"/>
      <c r="I18" s="153"/>
      <c r="J18" s="153"/>
      <c r="K18" s="153"/>
    </row>
    <row r="19" spans="1:11">
      <c r="A19" s="152"/>
      <c r="B19" s="153"/>
      <c r="C19" s="153"/>
      <c r="D19" s="153"/>
      <c r="E19" s="153"/>
      <c r="F19" s="153"/>
      <c r="G19" s="153"/>
      <c r="H19" s="153"/>
      <c r="I19" s="153"/>
      <c r="J19" s="153"/>
      <c r="K19" s="153"/>
    </row>
    <row r="20" spans="1:11">
      <c r="A20" s="82"/>
      <c r="B20" s="153"/>
      <c r="C20" s="153"/>
      <c r="D20" s="153"/>
      <c r="E20" s="153"/>
      <c r="F20" s="153"/>
      <c r="G20" s="153"/>
      <c r="H20" s="153"/>
      <c r="I20" s="153"/>
      <c r="J20" s="153"/>
      <c r="K20" s="153"/>
    </row>
    <row r="21" spans="1:11">
      <c r="B21" s="153"/>
      <c r="C21" s="153"/>
      <c r="D21" s="153"/>
      <c r="E21" s="153"/>
      <c r="F21" s="153"/>
      <c r="G21" s="153"/>
      <c r="H21" s="153"/>
      <c r="I21" s="153"/>
      <c r="J21" s="153"/>
      <c r="K21" s="153"/>
    </row>
    <row r="22" spans="1:11">
      <c r="B22" s="153"/>
      <c r="C22" s="153"/>
      <c r="D22" s="153"/>
      <c r="E22" s="153"/>
      <c r="F22" s="153"/>
      <c r="G22" s="153"/>
      <c r="H22" s="153"/>
      <c r="I22" s="153"/>
      <c r="J22" s="153"/>
      <c r="K22" s="153"/>
    </row>
    <row r="23" spans="1:11">
      <c r="A23" s="83" t="s">
        <v>27</v>
      </c>
      <c r="B23" s="78" t="s">
        <v>28</v>
      </c>
    </row>
    <row r="24" spans="1:11">
      <c r="A24" s="84" t="s">
        <v>29</v>
      </c>
      <c r="B24" s="85" t="s">
        <v>33</v>
      </c>
      <c r="C24" s="85"/>
      <c r="D24" s="85"/>
      <c r="E24" s="85"/>
      <c r="F24" s="85"/>
      <c r="G24" s="85"/>
      <c r="H24" s="85"/>
      <c r="I24" s="85"/>
      <c r="J24" s="85"/>
      <c r="K24" s="85"/>
    </row>
    <row r="25" spans="1:11">
      <c r="A25" s="84" t="s">
        <v>30</v>
      </c>
      <c r="B25" s="149" t="s">
        <v>31</v>
      </c>
      <c r="C25" s="149"/>
      <c r="D25" s="149"/>
      <c r="E25" s="149"/>
      <c r="F25" s="149"/>
      <c r="G25" s="149"/>
      <c r="H25" s="149"/>
      <c r="I25" s="149"/>
      <c r="J25" s="149"/>
      <c r="K25" s="149"/>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2" t="s">
        <v>6</v>
      </c>
      <c r="D2" s="142"/>
      <c r="E2" s="142"/>
      <c r="F2" s="142"/>
      <c r="G2" s="142"/>
      <c r="H2" s="142"/>
      <c r="L2" s="1" t="s">
        <v>11</v>
      </c>
      <c r="M2" s="142" t="s">
        <v>7</v>
      </c>
      <c r="N2" s="142"/>
      <c r="O2" s="142"/>
      <c r="P2" s="142"/>
      <c r="Q2" s="142"/>
      <c r="R2" s="142"/>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3" t="s">
        <v>16</v>
      </c>
      <c r="W136" s="143"/>
      <c r="X136" s="143"/>
      <c r="Y136" s="143"/>
      <c r="Z136" s="143"/>
      <c r="AA136" s="143"/>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3"/>
      <c r="W137" s="143"/>
      <c r="X137" s="143"/>
      <c r="Y137" s="143"/>
      <c r="Z137" s="143"/>
      <c r="AA137" s="143"/>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2026-02-18T10:04:26Z</dcterms:modified>
</cp:coreProperties>
</file>